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<sst xmlns="http://schemas.openxmlformats.org/spreadsheetml/2006/main" count="49" uniqueCount="49">
  <si>
    <t>Part</t>
  </si>
  <si>
    <t>Quantity</t>
  </si>
  <si>
    <t>Price (per unit)</t>
  </si>
  <si>
    <t>Total Cost</t>
  </si>
  <si>
    <t>Notes</t>
  </si>
  <si>
    <t>Final Total</t>
  </si>
  <si>
    <t>Material To Be Cut</t>
  </si>
  <si>
    <t>4.5mm (gray) acrylic</t>
  </si>
  <si>
    <t>~12” by 14”</t>
  </si>
  <si>
    <t>2mm (clear) acrylic</t>
  </si>
  <si>
    <t xml:space="preserve"> ~3” by 3”</t>
  </si>
  <si>
    <t>0.063" Aluminum Sheet 3003-H14</t>
  </si>
  <si>
    <t>~12’’ by 9’’</t>
  </si>
  <si>
    <t>Servos + Accessories</t>
  </si>
  <si>
    <t>Dynamixel XM430-W210-T</t>
  </si>
  <si>
    <t>Dynamixel XM540-W270-T</t>
  </si>
  <si>
    <t>HN12-I101 Set</t>
  </si>
  <si>
    <t>HN13-I101</t>
  </si>
  <si>
    <t>Power</t>
  </si>
  <si>
    <t>DYNAMIXEL U2D2</t>
  </si>
  <si>
    <t>2.1/5.5mm Jack to 2.5/5.5mm Plug Adapter</t>
  </si>
  <si>
    <t>SMPS2 Dynamixel Adapter</t>
  </si>
  <si>
    <t>12v10a Power Supply</t>
  </si>
  <si>
    <t>Other Parts</t>
  </si>
  <si>
    <t>140mm Slewing Bearing</t>
  </si>
  <si>
    <t>parts work with both 4 hole and 6 hole bearings</t>
  </si>
  <si>
    <t>7in Touch Screen HDMI Monitor</t>
  </si>
  <si>
    <t>Logitech C920s Webcam</t>
  </si>
  <si>
    <t>Aluminum Breadboard</t>
  </si>
  <si>
    <t>Standoffs</t>
  </si>
  <si>
    <t>F/F M3x30mm standoffs</t>
  </si>
  <si>
    <t>can be replaced by a M/F M3x10 and a F/F M3x20 standoff</t>
  </si>
  <si>
    <t>F/F M3x35mm standoffs</t>
  </si>
  <si>
    <t>can be replaced by a M/F M3x10 and a F/F M3x15 standoff</t>
  </si>
  <si>
    <t>Screws</t>
  </si>
  <si>
    <t>M6x12mm screws</t>
  </si>
  <si>
    <t>M3x16mm screws</t>
  </si>
  <si>
    <t>M3x15mm screws</t>
  </si>
  <si>
    <t>M3x10mm screws</t>
  </si>
  <si>
    <t>M3x5mm screws</t>
  </si>
  <si>
    <t>M2.5x20mm screws</t>
  </si>
  <si>
    <t>M2.5x12mm screws</t>
  </si>
  <si>
    <t>M2.5x3mm screws</t>
  </si>
  <si>
    <t>M2x12mm screws</t>
  </si>
  <si>
    <t>Other Hardware</t>
  </si>
  <si>
    <t>M6 washers</t>
  </si>
  <si>
    <t>M3 nuts</t>
  </si>
  <si>
    <t>M2.5 nuts</t>
  </si>
  <si>
    <t>Nylon spacers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</si>
</sst>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u/>
      <color rgb="FF1155CC"/>
    </font>
    <font>
      <u/>
      <color rgb="FF1155CC"/>
      <name val="Arial"/>
    </font>
    <font>
      <u/>
      <color rgb="FF1155CC"/>
      <name val="Arial"/>
    </font>
    <font>
      <color rgb="FF000000"/>
      <name val="Arial"/>
    </font>
    <font>
      <u/>
      <color rgb="FF0000FF"/>
      <name val="Arial"/>
    </font>
    <font>
      <u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vertical="bottom"/>
    </xf>
    <xf borderId="0" fillId="0" fontId="4" numFmtId="164" xfId="0" applyAlignment="1" applyFont="1" applyNumberFormat="1">
      <alignment horizontal="center" readingOrder="0" vertical="bottom"/>
    </xf>
    <xf borderId="0" fillId="0" fontId="4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bottom"/>
    </xf>
    <xf borderId="0" fillId="0" fontId="8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bottom"/>
    </xf>
    <xf borderId="0" fillId="0" fontId="4" numFmtId="0" xfId="0" applyAlignment="1" applyFont="1">
      <alignment horizontal="center" vertical="center"/>
    </xf>
    <xf borderId="0" fillId="0" fontId="10" numFmtId="0" xfId="0" applyAlignment="1" applyFont="1">
      <alignment horizontal="center" readingOrder="0" vertical="bottom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vertical="center"/>
    </xf>
    <xf borderId="0" fillId="0" fontId="8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mcmaster.com/91290A110/" TargetMode="External"/><Relationship Id="rId22" Type="http://schemas.openxmlformats.org/officeDocument/2006/relationships/hyperlink" Target="https://www.mcmaster.com/91290A104/" TargetMode="External"/><Relationship Id="rId21" Type="http://schemas.openxmlformats.org/officeDocument/2006/relationships/hyperlink" Target="https://www.mcmaster.com/91290A108/" TargetMode="External"/><Relationship Id="rId24" Type="http://schemas.openxmlformats.org/officeDocument/2006/relationships/hyperlink" Target="https://www.mcmaster.com/91290A019/" TargetMode="External"/><Relationship Id="rId23" Type="http://schemas.openxmlformats.org/officeDocument/2006/relationships/hyperlink" Target="https://www.mcmaster.com/91290A051/" TargetMode="External"/><Relationship Id="rId1" Type="http://schemas.openxmlformats.org/officeDocument/2006/relationships/hyperlink" Target="https://www.onlinemetals.com/en/buy/aluminum/0-063-aluminum-sheet-3003-h14/pid/8090" TargetMode="External"/><Relationship Id="rId2" Type="http://schemas.openxmlformats.org/officeDocument/2006/relationships/hyperlink" Target="https://www.trossenrobotics.com/dynamixel-xm430-w210-t.aspx" TargetMode="External"/><Relationship Id="rId3" Type="http://schemas.openxmlformats.org/officeDocument/2006/relationships/hyperlink" Target="https://www.trossenrobotics.com/dynamixel-xm540-w270-t.aspx" TargetMode="External"/><Relationship Id="rId4" Type="http://schemas.openxmlformats.org/officeDocument/2006/relationships/hyperlink" Target="https://www.trossenrobotics.com/robotis-hn12-i101-set.aspx" TargetMode="External"/><Relationship Id="rId9" Type="http://schemas.openxmlformats.org/officeDocument/2006/relationships/hyperlink" Target="https://www.trossenrobotics.com/12v10a-power-supply" TargetMode="External"/><Relationship Id="rId26" Type="http://schemas.openxmlformats.org/officeDocument/2006/relationships/hyperlink" Target="https://www.mcmaster.com/90592A085/" TargetMode="External"/><Relationship Id="rId25" Type="http://schemas.openxmlformats.org/officeDocument/2006/relationships/hyperlink" Target="https://www.mcmaster.com/93475A250/" TargetMode="External"/><Relationship Id="rId28" Type="http://schemas.openxmlformats.org/officeDocument/2006/relationships/hyperlink" Target="https://www.mcmaster.com/95610A330/" TargetMode="External"/><Relationship Id="rId27" Type="http://schemas.openxmlformats.org/officeDocument/2006/relationships/hyperlink" Target="https://www.mcmaster.com/90592A080/" TargetMode="External"/><Relationship Id="rId5" Type="http://schemas.openxmlformats.org/officeDocument/2006/relationships/hyperlink" Target="https://www.trossenrobotics.com/hn13-i101.aspx" TargetMode="External"/><Relationship Id="rId6" Type="http://schemas.openxmlformats.org/officeDocument/2006/relationships/hyperlink" Target="https://www.trossenrobotics.com/dynamixel-u2d2.aspx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www.trossenrobotics.com/p/2.1-5.5mm-Jack-2.5-5.5mm-Plug-Adapter.aspx" TargetMode="External"/><Relationship Id="rId8" Type="http://schemas.openxmlformats.org/officeDocument/2006/relationships/hyperlink" Target="https://www.trossenrobotics.com/store/p/5886-SMPS2Dynamixel-Adapter.aspx" TargetMode="External"/><Relationship Id="rId11" Type="http://schemas.openxmlformats.org/officeDocument/2006/relationships/hyperlink" Target="https://www.aliexpress.us/item/3256802356238567.html?gatewayAdapt=glo2usa&amp;_randl_shipto=US" TargetMode="External"/><Relationship Id="rId10" Type="http://schemas.openxmlformats.org/officeDocument/2006/relationships/hyperlink" Target="https://www.nationalprecision.com/products/asl140-085/" TargetMode="External"/><Relationship Id="rId13" Type="http://schemas.openxmlformats.org/officeDocument/2006/relationships/hyperlink" Target="https://www.thorlabs.com/thorproduct.cfm?partnumber=MB3045/M" TargetMode="External"/><Relationship Id="rId12" Type="http://schemas.openxmlformats.org/officeDocument/2006/relationships/hyperlink" Target="https://www.logitech.com/en-us/products/webcams/c920s-pro-hd-webcam.960-001257.html" TargetMode="External"/><Relationship Id="rId15" Type="http://schemas.openxmlformats.org/officeDocument/2006/relationships/hyperlink" Target="https://www.mcmaster.com/94868A184/" TargetMode="External"/><Relationship Id="rId14" Type="http://schemas.openxmlformats.org/officeDocument/2006/relationships/hyperlink" Target="https://www.mcmaster.com/94868A181/" TargetMode="External"/><Relationship Id="rId17" Type="http://schemas.openxmlformats.org/officeDocument/2006/relationships/hyperlink" Target="https://www.mcmaster.com/91290A120/" TargetMode="External"/><Relationship Id="rId16" Type="http://schemas.openxmlformats.org/officeDocument/2006/relationships/hyperlink" Target="https://www.mcmaster.com/91290A318/" TargetMode="External"/><Relationship Id="rId19" Type="http://schemas.openxmlformats.org/officeDocument/2006/relationships/hyperlink" Target="https://www.mcmaster.com/91290A115/" TargetMode="External"/><Relationship Id="rId18" Type="http://schemas.openxmlformats.org/officeDocument/2006/relationships/hyperlink" Target="https://www.mcmaster.com/91290A5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63"/>
    <col customWidth="1" min="2" max="2" width="35.75"/>
    <col customWidth="1" min="3" max="3" width="12.63"/>
    <col customWidth="1" min="4" max="4" width="14.63"/>
    <col customWidth="1" min="6" max="6" width="52.5"/>
  </cols>
  <sheetData>
    <row r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 t="s">
        <v>6</v>
      </c>
      <c r="B2" s="8" t="s">
        <v>7</v>
      </c>
      <c r="C2" s="9" t="s">
        <v>8</v>
      </c>
      <c r="D2" s="10">
        <v>17.87</v>
      </c>
      <c r="E2" s="11">
        <f t="shared" ref="E2:E4" si="1">D2</f>
        <v>17.87</v>
      </c>
      <c r="F2" s="6"/>
      <c r="G2" s="12">
        <f>SUM(E2:E40)</f>
        <v>1862.8812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B3" s="8" t="s">
        <v>9</v>
      </c>
      <c r="C3" s="9" t="s">
        <v>10</v>
      </c>
      <c r="D3" s="11">
        <v>2.99</v>
      </c>
      <c r="E3" s="11">
        <f t="shared" si="1"/>
        <v>2.99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B4" s="13" t="s">
        <v>11</v>
      </c>
      <c r="C4" s="9" t="s">
        <v>12</v>
      </c>
      <c r="D4" s="11">
        <v>15.7</v>
      </c>
      <c r="E4" s="11">
        <f t="shared" si="1"/>
        <v>15.7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4"/>
      <c r="B5" s="15"/>
      <c r="C5" s="9"/>
      <c r="D5" s="11"/>
      <c r="E5" s="1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16" t="s">
        <v>13</v>
      </c>
      <c r="B6" s="15" t="s">
        <v>14</v>
      </c>
      <c r="C6" s="9">
        <v>2.0</v>
      </c>
      <c r="D6" s="11">
        <v>249.9</v>
      </c>
      <c r="E6" s="11">
        <f t="shared" ref="E6:E9" si="2">D6*C6</f>
        <v>499.8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B7" s="15" t="s">
        <v>15</v>
      </c>
      <c r="C7" s="9">
        <v>2.0</v>
      </c>
      <c r="D7" s="11">
        <v>379.9</v>
      </c>
      <c r="E7" s="11">
        <f t="shared" si="2"/>
        <v>759.8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B8" s="17" t="s">
        <v>16</v>
      </c>
      <c r="C8" s="9">
        <v>1.0</v>
      </c>
      <c r="D8" s="11">
        <v>16.2</v>
      </c>
      <c r="E8" s="11">
        <f t="shared" si="2"/>
        <v>16.2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B9" s="17" t="s">
        <v>17</v>
      </c>
      <c r="C9" s="9">
        <v>2.0</v>
      </c>
      <c r="D9" s="11">
        <v>39.1</v>
      </c>
      <c r="E9" s="11">
        <f t="shared" si="2"/>
        <v>78.2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18"/>
      <c r="B10" s="9"/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7" t="s">
        <v>18</v>
      </c>
      <c r="B11" s="19" t="s">
        <v>19</v>
      </c>
      <c r="C11" s="9">
        <v>1.0</v>
      </c>
      <c r="D11" s="11">
        <v>29.3</v>
      </c>
      <c r="E11" s="11">
        <f t="shared" ref="E11:E14" si="3">D11*C11</f>
        <v>29.3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B12" s="15" t="s">
        <v>20</v>
      </c>
      <c r="C12" s="9">
        <v>1.0</v>
      </c>
      <c r="D12" s="11">
        <v>3.95</v>
      </c>
      <c r="E12" s="11">
        <f t="shared" si="3"/>
        <v>3.95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B13" s="15" t="s">
        <v>21</v>
      </c>
      <c r="C13" s="9">
        <v>1.0</v>
      </c>
      <c r="D13" s="11">
        <v>6.4</v>
      </c>
      <c r="E13" s="11">
        <f t="shared" si="3"/>
        <v>6.4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B14" s="15" t="s">
        <v>22</v>
      </c>
      <c r="C14" s="9">
        <v>1.0</v>
      </c>
      <c r="D14" s="11">
        <v>19.95</v>
      </c>
      <c r="E14" s="11">
        <f t="shared" si="3"/>
        <v>19.95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9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7" t="s">
        <v>23</v>
      </c>
      <c r="B16" s="19" t="s">
        <v>24</v>
      </c>
      <c r="C16" s="9">
        <v>1.0</v>
      </c>
      <c r="D16" s="10">
        <v>14.99</v>
      </c>
      <c r="E16" s="11">
        <f t="shared" ref="E16:E19" si="4">D16*C16</f>
        <v>14.99</v>
      </c>
      <c r="F16" s="20" t="s">
        <v>25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B17" s="19" t="s">
        <v>26</v>
      </c>
      <c r="C17" s="9">
        <v>1.0</v>
      </c>
      <c r="D17" s="10">
        <v>41.43</v>
      </c>
      <c r="E17" s="11">
        <f t="shared" si="4"/>
        <v>41.43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B18" s="19" t="s">
        <v>27</v>
      </c>
      <c r="C18" s="8">
        <v>1.0</v>
      </c>
      <c r="D18" s="21">
        <v>69.99</v>
      </c>
      <c r="E18" s="11">
        <f t="shared" si="4"/>
        <v>69.99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B19" s="19" t="s">
        <v>28</v>
      </c>
      <c r="C19" s="8">
        <v>1.0</v>
      </c>
      <c r="D19" s="21">
        <v>214.66</v>
      </c>
      <c r="E19" s="11">
        <f t="shared" si="4"/>
        <v>214.66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"/>
      <c r="C20" s="9"/>
      <c r="D20" s="6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7" t="s">
        <v>29</v>
      </c>
      <c r="B21" s="19" t="s">
        <v>30</v>
      </c>
      <c r="C21" s="9">
        <v>8.0</v>
      </c>
      <c r="D21" s="21">
        <v>3.98</v>
      </c>
      <c r="E21" s="11">
        <f t="shared" ref="E21:E22" si="5">D21*C21</f>
        <v>31.84</v>
      </c>
      <c r="F21" s="20" t="s">
        <v>31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B22" s="19" t="s">
        <v>32</v>
      </c>
      <c r="C22" s="9">
        <v>6.0</v>
      </c>
      <c r="D22" s="21">
        <v>4.19</v>
      </c>
      <c r="E22" s="11">
        <f t="shared" si="5"/>
        <v>25.14</v>
      </c>
      <c r="F22" s="20" t="s">
        <v>33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18"/>
      <c r="B23" s="9"/>
      <c r="C23" s="9"/>
      <c r="D23" s="21"/>
      <c r="E23" s="1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7" t="s">
        <v>34</v>
      </c>
      <c r="B24" s="19" t="s">
        <v>35</v>
      </c>
      <c r="C24" s="8">
        <v>4.0</v>
      </c>
      <c r="D24" s="21">
        <f>14.37/100</f>
        <v>0.1437</v>
      </c>
      <c r="E24" s="11">
        <f>D24*C24</f>
        <v>0.5748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B25" s="9"/>
      <c r="C25" s="9"/>
      <c r="D25" s="21"/>
      <c r="E25" s="1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B26" s="19" t="s">
        <v>36</v>
      </c>
      <c r="C26" s="9">
        <v>16.0</v>
      </c>
      <c r="D26" s="21">
        <f>11.48/100</f>
        <v>0.1148</v>
      </c>
      <c r="E26" s="11">
        <f t="shared" ref="E26:E29" si="6">D26*C26</f>
        <v>1.8368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B27" s="19" t="s">
        <v>37</v>
      </c>
      <c r="C27" s="9">
        <v>4.0</v>
      </c>
      <c r="D27" s="21">
        <f>10/50</f>
        <v>0.2</v>
      </c>
      <c r="E27" s="11">
        <f t="shared" si="6"/>
        <v>0.8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B28" s="19" t="s">
        <v>38</v>
      </c>
      <c r="C28" s="9">
        <v>26.0</v>
      </c>
      <c r="D28" s="21">
        <f>9.54/100</f>
        <v>0.0954</v>
      </c>
      <c r="E28" s="11">
        <f t="shared" si="6"/>
        <v>2.4804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B29" s="19" t="s">
        <v>39</v>
      </c>
      <c r="C29" s="9">
        <v>4.0</v>
      </c>
      <c r="D29" s="21">
        <f>11.17/100</f>
        <v>0.1117</v>
      </c>
      <c r="E29" s="11">
        <f t="shared" si="6"/>
        <v>0.4468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B30" s="9"/>
      <c r="C30" s="9"/>
      <c r="D30" s="6"/>
      <c r="E30" s="1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B31" s="19" t="s">
        <v>40</v>
      </c>
      <c r="C31" s="9">
        <v>4.0</v>
      </c>
      <c r="D31" s="21">
        <f>9.65/25</f>
        <v>0.386</v>
      </c>
      <c r="E31" s="11">
        <f t="shared" ref="E31:E33" si="7">D31*C31</f>
        <v>1.544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B32" s="19" t="s">
        <v>41</v>
      </c>
      <c r="C32" s="9">
        <v>4.0</v>
      </c>
      <c r="D32" s="21">
        <f>11.89/50</f>
        <v>0.2378</v>
      </c>
      <c r="E32" s="11">
        <f t="shared" si="7"/>
        <v>0.9512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B33" s="19" t="s">
        <v>42</v>
      </c>
      <c r="C33" s="9">
        <v>4.0</v>
      </c>
      <c r="D33" s="21">
        <f>15.27/25</f>
        <v>0.6108</v>
      </c>
      <c r="E33" s="11">
        <f t="shared" si="7"/>
        <v>2.4432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B34" s="9"/>
      <c r="C34" s="9"/>
      <c r="D34" s="21"/>
      <c r="E34" s="1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B35" s="19" t="s">
        <v>43</v>
      </c>
      <c r="C35" s="9">
        <v>8.0</v>
      </c>
      <c r="D35" s="21">
        <f>15.82/100</f>
        <v>0.1582</v>
      </c>
      <c r="E35" s="11">
        <f>D35*C35</f>
        <v>1.2656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18"/>
      <c r="B36" s="9"/>
      <c r="C36" s="9"/>
      <c r="D36" s="6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7" t="s">
        <v>44</v>
      </c>
      <c r="B37" s="19" t="s">
        <v>45</v>
      </c>
      <c r="C37" s="8">
        <v>8.0</v>
      </c>
      <c r="D37" s="21">
        <f>6.41/100</f>
        <v>0.0641</v>
      </c>
      <c r="E37" s="11">
        <f t="shared" ref="E37:E40" si="8">D37*C37</f>
        <v>0.5128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B38" s="19" t="s">
        <v>46</v>
      </c>
      <c r="C38" s="9">
        <v>10.0</v>
      </c>
      <c r="D38" s="21">
        <f>2.62/100</f>
        <v>0.0262</v>
      </c>
      <c r="E38" s="11">
        <f t="shared" si="8"/>
        <v>0.262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B39" s="19" t="s">
        <v>47</v>
      </c>
      <c r="C39" s="9">
        <v>4.0</v>
      </c>
      <c r="D39" s="21">
        <f>4.19/100</f>
        <v>0.0419</v>
      </c>
      <c r="E39" s="11">
        <f t="shared" si="8"/>
        <v>0.1676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B40" s="19" t="s">
        <v>48</v>
      </c>
      <c r="C40" s="9">
        <v>30.0</v>
      </c>
      <c r="D40" s="21">
        <f>4.62/100</f>
        <v>0.0462</v>
      </c>
      <c r="E40" s="11">
        <f t="shared" si="8"/>
        <v>1.386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18"/>
      <c r="B41" s="9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22"/>
      <c r="B42" s="23"/>
      <c r="C42" s="9"/>
      <c r="D42" s="11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22"/>
      <c r="B43" s="20"/>
      <c r="C43" s="9"/>
      <c r="D43" s="11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2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2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2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2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2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2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2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2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2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2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2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2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2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2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2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2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2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2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2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2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2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2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2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2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2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2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2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2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2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2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2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2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2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2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2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2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2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2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2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2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2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2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2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2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2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2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2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2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2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2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2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2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2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2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2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2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2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2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2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2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2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2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2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2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2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2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2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2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2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2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2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2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2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2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2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2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2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2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2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2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2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2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2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2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2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2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2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2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2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2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2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2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2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2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22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22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2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22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2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22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22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22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22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22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2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22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22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22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2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22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22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22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22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22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22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2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2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22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2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2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2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2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2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2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2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2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2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2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2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2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2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2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2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2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2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2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2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2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2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2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2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2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2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2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2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2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2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2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2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2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2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2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2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2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2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2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2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2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2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2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2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2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2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2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2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2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2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2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2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2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2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2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2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2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2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2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2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2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2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2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2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2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2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2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2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2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2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2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2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2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2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2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2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2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2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2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2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2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2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2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2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2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2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2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2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2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2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2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2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2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2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2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2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2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2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2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2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2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2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2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2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2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2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2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2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2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2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2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2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2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2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2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2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2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2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2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2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2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2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2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2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2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2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2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2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2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2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2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2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2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2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2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2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2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2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2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2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2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2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2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2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2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2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2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2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2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2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2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2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2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2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2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2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2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2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2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2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2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2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2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2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2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2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2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2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2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2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2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2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2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2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2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2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2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2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2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2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2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2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2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2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2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2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2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2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2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2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2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2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2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2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2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2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2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2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2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2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2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2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2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2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2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2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2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2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2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2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2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2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2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2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2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2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2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2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2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2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2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2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2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2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2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2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2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2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2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2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2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2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2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2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2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2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2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2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2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2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2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2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2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2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2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2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2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2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2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2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2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2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2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2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2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2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2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2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2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2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2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2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2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2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2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2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2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2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2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2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2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2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2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2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2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2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2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2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2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2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2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2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2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2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2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2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2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2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2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2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2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2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2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2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2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2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2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2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2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2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2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2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2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2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2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2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2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2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2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2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2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2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2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2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2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2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2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2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2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2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2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2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2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2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2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2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2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2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2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2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2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2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2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2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2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2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2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2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2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2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2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2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2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2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2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2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2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2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2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2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2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2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2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2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2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2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2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2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2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2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2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2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2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2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2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2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2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2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2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2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2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2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2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2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2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2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2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2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2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2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2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2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2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2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2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2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2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2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2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2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2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2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2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2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2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2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2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2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2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2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2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2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2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2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2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2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2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2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2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2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2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2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2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2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2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2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2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2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2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2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2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2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2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2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2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2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2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2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2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2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2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2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2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2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2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2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2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2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2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2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2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2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2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2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2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2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2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2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2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2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2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2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2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2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2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2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2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2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2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2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2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2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2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2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2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2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2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2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2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2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22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22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22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22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22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22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22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22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22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22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22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22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22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22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22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22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22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22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22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22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22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22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22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22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22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22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22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22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22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22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22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22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22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22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22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22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22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22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22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22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22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22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22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22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22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22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22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22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22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22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22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22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22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22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22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22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22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22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22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22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22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22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22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22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22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22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22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22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22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22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2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2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2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22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22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22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22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22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22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22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22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22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22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22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22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22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22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22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22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22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22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22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22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22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2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2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2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2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2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2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2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2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2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2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2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2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2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2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2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2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2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2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2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2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2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2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2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2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2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2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2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22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22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22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22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22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22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22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22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22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22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22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22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22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22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22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22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22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22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22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22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22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22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22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22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22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22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22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22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22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22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22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22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22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22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22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22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22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22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22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22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22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22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22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22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22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22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22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22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22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22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22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22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22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22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22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22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22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22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22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22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22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22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22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22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22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22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22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22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22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22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22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22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22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22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22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22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22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22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22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22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22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22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22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22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22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22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22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22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22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22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22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22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22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22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22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22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22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22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22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22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22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22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22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22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22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22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22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22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22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22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22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22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22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22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22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22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22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22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22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22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22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22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22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22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22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22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22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22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22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22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22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22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22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22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22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22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22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22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22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22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22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22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22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22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22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22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22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22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22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22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22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22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22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22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22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22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22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22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22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22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22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22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22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22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22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22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22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22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22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22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22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22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22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22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22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22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22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22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22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22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22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22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22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22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22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22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22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22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22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22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22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22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22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22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22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22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22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22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22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22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22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22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22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22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22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22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22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22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22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22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22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22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22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22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22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22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22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22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22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22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22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22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22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22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22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22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22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22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22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22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22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22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22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22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22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22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22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22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22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22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22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22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22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22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22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22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22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22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>
      <c r="A1001" s="22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>
      <c r="A1002" s="22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>
      <c r="A1003" s="22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>
      <c r="A1004" s="22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>
      <c r="A1005" s="22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>
      <c r="A1006" s="22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>
      <c r="A1007" s="22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>
      <c r="A1008" s="22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>
      <c r="A1009" s="22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>
      <c r="A1010" s="22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>
      <c r="A1011" s="22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>
      <c r="A1012" s="22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>
      <c r="A1013" s="22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>
      <c r="A1014" s="22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>
      <c r="A1015" s="22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>
      <c r="A1016" s="22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>
      <c r="A1017" s="22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>
      <c r="A1018" s="22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>
      <c r="A1019" s="22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>
      <c r="A1020" s="22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>
      <c r="A1021" s="22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>
      <c r="A1022" s="22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</sheetData>
  <mergeCells count="7">
    <mergeCell ref="A2:A4"/>
    <mergeCell ref="A6:A9"/>
    <mergeCell ref="A11:A14"/>
    <mergeCell ref="A16:A19"/>
    <mergeCell ref="A21:A22"/>
    <mergeCell ref="A24:A35"/>
    <mergeCell ref="A37:A40"/>
  </mergeCells>
  <hyperlinks>
    <hyperlink r:id="rId1" ref="B4"/>
    <hyperlink r:id="rId2" ref="B6"/>
    <hyperlink r:id="rId3" ref="B7"/>
    <hyperlink r:id="rId4" ref="B8"/>
    <hyperlink r:id="rId5" ref="B9"/>
    <hyperlink r:id="rId6" ref="B11"/>
    <hyperlink r:id="rId7" ref="B12"/>
    <hyperlink r:id="rId8" ref="B13"/>
    <hyperlink r:id="rId9" ref="B14"/>
    <hyperlink r:id="rId10" ref="B16"/>
    <hyperlink r:id="rId11" ref="B17"/>
    <hyperlink r:id="rId12" ref="B18"/>
    <hyperlink r:id="rId13" ref="B19"/>
    <hyperlink r:id="rId14" ref="B21"/>
    <hyperlink r:id="rId15" ref="B22"/>
    <hyperlink r:id="rId16" ref="B24"/>
    <hyperlink r:id="rId17" ref="B26"/>
    <hyperlink r:id="rId18" ref="B27"/>
    <hyperlink r:id="rId19" ref="B28"/>
    <hyperlink r:id="rId20" ref="B29"/>
    <hyperlink r:id="rId21" ref="B31"/>
    <hyperlink r:id="rId22" ref="B32"/>
    <hyperlink r:id="rId23" ref="B33"/>
    <hyperlink r:id="rId24" ref="B35"/>
    <hyperlink r:id="rId25" ref="B37"/>
    <hyperlink r:id="rId26" ref="B38"/>
    <hyperlink r:id="rId27" ref="B39"/>
    <hyperlink r:id="rId28" ref="B40"/>
  </hyperlinks>
  <drawing r:id="rId29"/>
</worksheet>
</file>